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24226"/>
  <mc:AlternateContent xmlns:mc="http://schemas.openxmlformats.org/markup-compatibility/2006">
    <mc:Choice Requires="x15">
      <x15ac:absPath xmlns:x15ac="http://schemas.microsoft.com/office/spreadsheetml/2010/11/ac" url="D:\KP Koda\Koduleht\"/>
    </mc:Choice>
  </mc:AlternateContent>
  <xr:revisionPtr revIDLastSave="0" documentId="8_{B25FBD05-B15E-4181-BF39-C1ED5EB20A6C}" xr6:coauthVersionLast="47" xr6:coauthVersionMax="47" xr10:uidLastSave="{00000000-0000-0000-0000-000000000000}"/>
  <bookViews>
    <workbookView xWindow="-120" yWindow="-120" windowWidth="29040" windowHeight="15840"/>
  </bookViews>
  <sheets>
    <sheet name="Leht1" sheetId="1" r:id="rId1"/>
    <sheet name="Leht2" sheetId="2" r:id="rId2"/>
    <sheet name="Leh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F14" i="1"/>
  <c r="E14" i="1"/>
  <c r="E15" i="1"/>
  <c r="F5" i="1"/>
  <c r="E18" i="1"/>
  <c r="E20" i="1"/>
  <c r="H7" i="1"/>
  <c r="E24" i="1"/>
  <c r="G5" i="1"/>
  <c r="G6" i="1"/>
  <c r="E19" i="1"/>
  <c r="F17" i="1"/>
  <c r="G17" i="1"/>
  <c r="H17" i="1"/>
  <c r="E22" i="1"/>
  <c r="E23" i="1"/>
  <c r="F16" i="1"/>
  <c r="E21" i="1"/>
  <c r="F6" i="1"/>
  <c r="E25" i="1"/>
  <c r="E26" i="1"/>
  <c r="F7" i="1"/>
</calcChain>
</file>

<file path=xl/sharedStrings.xml><?xml version="1.0" encoding="utf-8"?>
<sst xmlns="http://schemas.openxmlformats.org/spreadsheetml/2006/main" count="32" uniqueCount="32">
  <si>
    <t>Võlgniku sissetuleku arestimise skeem</t>
  </si>
  <si>
    <t>JUHEND</t>
  </si>
  <si>
    <t>Võlgniku ülalpeetavate arv</t>
  </si>
  <si>
    <t>Arestitav osa</t>
  </si>
  <si>
    <t xml:space="preserve">3. Kirjutamiseks on avatud vaid kollased lahtrid. </t>
  </si>
  <si>
    <t>Viiekordne alammäär</t>
  </si>
  <si>
    <t>arestitav osa - viiekordne alammäär</t>
  </si>
  <si>
    <t>2/3 sissetulekust</t>
  </si>
  <si>
    <t>Arestitav summa kokku</t>
  </si>
  <si>
    <t>MÄRKUS</t>
  </si>
  <si>
    <t>SELGITUSED</t>
  </si>
  <si>
    <t>Tulumaks</t>
  </si>
  <si>
    <t>Töötuskindlustusmakse</t>
  </si>
  <si>
    <t>Kohustuslik kogumispension</t>
  </si>
  <si>
    <t>Maksuvaba tulu</t>
  </si>
  <si>
    <t>Mittearestitav osa</t>
  </si>
  <si>
    <t>Võimalik maksimaalne arestitav summa</t>
  </si>
  <si>
    <t>2/3 kuni viiekordsele alammäärale vastavast summast</t>
  </si>
  <si>
    <t>1. Sisestage kollase taustaga lahtritesse teadaolevad andmed.</t>
  </si>
  <si>
    <t>Esmalt sisestada "Töötasu alammäär", seejärel muud andmed.</t>
  </si>
  <si>
    <r>
      <t xml:space="preserve">Lahtrisse "Töötasu alammäär" tuleb sisestada Vabariigi Valitsuse poolt igaks aastaks kinnitatud summa. </t>
    </r>
    <r>
      <rPr>
        <b/>
        <sz val="10"/>
        <rFont val="Arial"/>
        <family val="2"/>
        <charset val="186"/>
      </rPr>
      <t>Kuna täitemenetluses on töötasu alammäära näol tegemist arvnäitajaga, ei tohi seda muuta või teisendada.</t>
    </r>
    <r>
      <rPr>
        <sz val="11"/>
        <color theme="1"/>
        <rFont val="Calibri"/>
        <family val="2"/>
        <charset val="186"/>
        <scheme val="minor"/>
      </rPr>
      <t xml:space="preserve"> Vastasel juhul on skeemi tulemuseks ebakorrektsed andmed.</t>
    </r>
  </si>
  <si>
    <t>Töötasu alammäär</t>
  </si>
  <si>
    <t>Võlgniku brutosissetulek</t>
  </si>
  <si>
    <t>Võlgnikule väljamakstav (neto)osa</t>
  </si>
  <si>
    <r>
      <t xml:space="preserve">Lahtrisse "Võlgniku brutosissetulek" tuleb sisestada võlgniku töötasu </t>
    </r>
    <r>
      <rPr>
        <b/>
        <sz val="10"/>
        <rFont val="Arial"/>
        <family val="2"/>
        <charset val="186"/>
      </rPr>
      <t>enne seadusega kehtestatud maksude mahaarvamist</t>
    </r>
    <r>
      <rPr>
        <sz val="11"/>
        <color theme="1"/>
        <rFont val="Calibri"/>
        <family val="2"/>
        <charset val="186"/>
        <scheme val="minor"/>
      </rPr>
      <t>. Täpsema info tarbeks vaadake täitemenetluse seadustiku paragrahve 130…136.</t>
    </r>
  </si>
  <si>
    <t>Arvutusprotsessi käigus arvestatakse kahe komakohaga (st ülejäänud ümardatakse exceli matemaatikareeglite järgi), seetõttu võib kalkulaatoril saadav tulemus erineda selle skeemi tulemustest.
Käesolevat arestimisskeemi ei kohaldata juhtudele, kus kohtutäitur täidab lapse elatise nõuet.</t>
  </si>
  <si>
    <t>2. Lugege rohelisest lahtrist tulemus, mida võib arestida.</t>
  </si>
  <si>
    <t>Mittemaksustatav päevaraha</t>
  </si>
  <si>
    <t>Rahaliselt hinnatavad erisoodustused</t>
  </si>
  <si>
    <t>Mittemaksustatavat päevaraha ja rahaliselt hinnatavaid erisoodustusi ei tohi arvutada võlgniku brutosissetulekusse.</t>
  </si>
  <si>
    <t>Võlgnikule väljamakstav summa pärast arestimist</t>
  </si>
  <si>
    <r>
      <t xml:space="preserve">Käesolev materjal on mõeldud kasutamiseks kõigile, kel tekib probleeme täitemenetluse seadustiku sätete alusel arestitava summa väljaarvestamisega. Skeem on koostatud täitemenetluse seadustiku § 132 sätete loogika alusel. 
</t>
    </r>
    <r>
      <rPr>
        <sz val="11"/>
        <color indexed="10"/>
        <rFont val="Calibri"/>
        <family val="2"/>
        <charset val="186"/>
      </rPr>
      <t>Töötasu arestimise skeem kehtib vaid juhul, kui võlgniku sissetulek ületab mittearestitavat summat ja kohtutäitur ei ole arestinud töötasu alammäära. Muudel juhtudel tuleb konsulteerida täiteasja menetleva kohtutäituriga.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</si>
</sst>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86"/>
      <scheme val="minor"/>
    </font>
    <font>
      <b/>
      <sz val="26"/>
      <name val="Arial"/>
      <family val="2"/>
      <charset val="186"/>
    </font>
    <font>
      <sz val="26"/>
      <name val="Arial"/>
      <family val="2"/>
      <charset val="186"/>
    </font>
    <font>
      <b/>
      <sz val="10"/>
      <name val="Arial"/>
      <family val="2"/>
      <charset val="186"/>
    </font>
    <font>
      <sz val="11"/>
      <color indexed="10"/>
      <name val="Calibri"/>
      <family val="2"/>
      <charset val="186"/>
    </font>
    <font>
      <sz val="11"/>
      <color theme="0"/>
      <name val="Calibri"/>
      <family val="2"/>
      <charset val="186"/>
      <scheme val="minor"/>
    </font>
    <font>
      <sz val="11"/>
      <color rgb="FFFF0000"/>
      <name val="Calibri"/>
      <family val="2"/>
      <charset val="186"/>
      <scheme val="minor"/>
    </font>
    <font>
      <sz val="10"/>
      <color theme="0"/>
      <name val="Arial"/>
      <family val="2"/>
      <charset val="186"/>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99"/>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72">
    <xf numFmtId="0" fontId="0" fillId="0" borderId="0" xfId="0"/>
    <xf numFmtId="0" fontId="3" fillId="2" borderId="1" xfId="0" applyFont="1" applyFill="1" applyBorder="1" applyProtection="1"/>
    <xf numFmtId="0" fontId="0" fillId="2" borderId="2" xfId="0" applyFill="1" applyBorder="1" applyProtection="1"/>
    <xf numFmtId="0" fontId="0" fillId="0" borderId="3" xfId="0" applyBorder="1" applyProtection="1"/>
    <xf numFmtId="0" fontId="0" fillId="2" borderId="4" xfId="0" applyFill="1" applyBorder="1" applyProtection="1"/>
    <xf numFmtId="0" fontId="0" fillId="2" borderId="5" xfId="0" applyFill="1" applyBorder="1" applyProtection="1"/>
    <xf numFmtId="0" fontId="0" fillId="0" borderId="6" xfId="0" applyBorder="1" applyProtection="1"/>
    <xf numFmtId="0" fontId="0" fillId="3" borderId="7" xfId="0" applyFill="1" applyBorder="1" applyProtection="1">
      <protection locked="0"/>
    </xf>
    <xf numFmtId="0" fontId="0" fillId="0" borderId="8" xfId="0" applyBorder="1" applyProtection="1"/>
    <xf numFmtId="4" fontId="0" fillId="3" borderId="9" xfId="0" applyNumberFormat="1" applyFill="1" applyBorder="1" applyProtection="1">
      <protection locked="0"/>
    </xf>
    <xf numFmtId="0" fontId="0" fillId="2" borderId="0" xfId="0" applyFill="1" applyBorder="1" applyProtection="1"/>
    <xf numFmtId="4" fontId="0" fillId="4" borderId="10" xfId="0" applyNumberFormat="1" applyFill="1" applyBorder="1" applyProtection="1"/>
    <xf numFmtId="0" fontId="0" fillId="2" borderId="11" xfId="0" applyFill="1" applyBorder="1"/>
    <xf numFmtId="4" fontId="0" fillId="4" borderId="7" xfId="0" applyNumberFormat="1" applyFill="1" applyBorder="1" applyProtection="1"/>
    <xf numFmtId="4" fontId="0" fillId="4" borderId="9" xfId="0" applyNumberFormat="1" applyFill="1" applyBorder="1" applyProtection="1"/>
    <xf numFmtId="0" fontId="0" fillId="2" borderId="12" xfId="0" applyFill="1" applyBorder="1" applyProtection="1"/>
    <xf numFmtId="0" fontId="3" fillId="2" borderId="1" xfId="0" applyFont="1" applyFill="1" applyBorder="1"/>
    <xf numFmtId="0" fontId="0" fillId="2" borderId="12" xfId="0" applyFill="1" applyBorder="1"/>
    <xf numFmtId="0" fontId="0" fillId="2" borderId="2" xfId="0" applyFill="1" applyBorder="1"/>
    <xf numFmtId="0" fontId="0" fillId="2" borderId="0" xfId="0" applyFill="1"/>
    <xf numFmtId="0" fontId="3" fillId="2" borderId="4" xfId="0" applyFont="1" applyFill="1" applyBorder="1" applyProtection="1"/>
    <xf numFmtId="0" fontId="0" fillId="0" borderId="13" xfId="0" applyBorder="1" applyProtection="1"/>
    <xf numFmtId="4" fontId="0" fillId="3" borderId="14" xfId="0" applyNumberFormat="1" applyFill="1" applyBorder="1" applyProtection="1">
      <protection locked="0"/>
    </xf>
    <xf numFmtId="0" fontId="6" fillId="2" borderId="0" xfId="0" applyFont="1" applyFill="1"/>
    <xf numFmtId="0" fontId="6" fillId="0" borderId="0" xfId="0" applyFont="1"/>
    <xf numFmtId="0" fontId="6" fillId="2" borderId="0" xfId="0" applyFont="1" applyFill="1" applyProtection="1"/>
    <xf numFmtId="4" fontId="0" fillId="4" borderId="14" xfId="0" applyNumberFormat="1" applyFill="1" applyBorder="1" applyProtection="1"/>
    <xf numFmtId="0" fontId="0" fillId="0" borderId="0" xfId="0" applyBorder="1" applyAlignment="1">
      <alignment vertical="top" wrapText="1"/>
    </xf>
    <xf numFmtId="4" fontId="7" fillId="2" borderId="0" xfId="0" applyNumberFormat="1" applyFont="1" applyFill="1" applyProtection="1"/>
    <xf numFmtId="4" fontId="7" fillId="2" borderId="0" xfId="0" applyNumberFormat="1" applyFont="1" applyFill="1" applyBorder="1" applyProtection="1"/>
    <xf numFmtId="4" fontId="0" fillId="5" borderId="14" xfId="0" applyNumberFormat="1" applyFill="1" applyBorder="1" applyProtection="1"/>
    <xf numFmtId="4" fontId="0" fillId="6" borderId="14" xfId="0" applyNumberFormat="1" applyFill="1" applyBorder="1" applyProtection="1">
      <protection locked="0"/>
    </xf>
    <xf numFmtId="0" fontId="0" fillId="0" borderId="4" xfId="0" applyBorder="1" applyAlignment="1">
      <alignment vertical="top" wrapText="1"/>
    </xf>
    <xf numFmtId="0" fontId="0" fillId="0" borderId="5" xfId="0" applyBorder="1" applyAlignment="1">
      <alignment vertical="top" wrapText="1"/>
    </xf>
    <xf numFmtId="4" fontId="3" fillId="7" borderId="15" xfId="0" applyNumberFormat="1" applyFont="1" applyFill="1" applyBorder="1" applyProtection="1"/>
    <xf numFmtId="0" fontId="0" fillId="2" borderId="16" xfId="0" applyFill="1" applyBorder="1"/>
    <xf numFmtId="0" fontId="0" fillId="2" borderId="17" xfId="0" applyFill="1" applyBorder="1"/>
    <xf numFmtId="4" fontId="5" fillId="2" borderId="0" xfId="0" applyNumberFormat="1" applyFont="1" applyFill="1" applyProtection="1"/>
    <xf numFmtId="4" fontId="5" fillId="2" borderId="0" xfId="0" applyNumberFormat="1" applyFont="1" applyFill="1"/>
    <xf numFmtId="0" fontId="5" fillId="2" borderId="0" xfId="0" applyFont="1" applyFill="1"/>
    <xf numFmtId="0" fontId="5" fillId="0" borderId="0" xfId="0" applyFont="1"/>
    <xf numFmtId="0" fontId="0" fillId="4" borderId="6" xfId="0" applyFill="1" applyBorder="1" applyProtection="1"/>
    <xf numFmtId="0" fontId="0" fillId="4" borderId="8" xfId="0" applyFill="1" applyBorder="1" applyProtection="1"/>
    <xf numFmtId="0" fontId="3" fillId="0" borderId="18" xfId="0" applyFont="1" applyBorder="1" applyProtection="1"/>
    <xf numFmtId="0" fontId="0" fillId="4" borderId="3" xfId="0" applyFill="1" applyBorder="1" applyProtection="1"/>
    <xf numFmtId="0" fontId="0" fillId="2" borderId="4" xfId="0" applyFill="1" applyBorder="1"/>
    <xf numFmtId="4" fontId="0" fillId="3" borderId="10" xfId="0" applyNumberFormat="1" applyFill="1" applyBorder="1" applyProtection="1">
      <protection locked="0"/>
    </xf>
    <xf numFmtId="0" fontId="0" fillId="4" borderId="13" xfId="0" applyFill="1" applyBorder="1" applyProtection="1"/>
    <xf numFmtId="0" fontId="0" fillId="2" borderId="4" xfId="0" applyFill="1" applyBorder="1" applyAlignment="1">
      <alignment horizontal="left" wrapText="1"/>
    </xf>
    <xf numFmtId="0" fontId="0" fillId="2" borderId="0" xfId="0" applyFill="1" applyBorder="1" applyAlignment="1">
      <alignment horizontal="left" wrapText="1"/>
    </xf>
    <xf numFmtId="0" fontId="0" fillId="2" borderId="5" xfId="0" applyFill="1" applyBorder="1" applyAlignment="1">
      <alignment horizontal="left" wrapText="1"/>
    </xf>
    <xf numFmtId="0" fontId="1" fillId="2" borderId="1" xfId="0" applyFont="1" applyFill="1" applyBorder="1" applyAlignment="1" applyProtection="1">
      <alignment horizontal="center" vertical="center"/>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0" fillId="0" borderId="11" xfId="0" applyBorder="1" applyAlignment="1"/>
    <xf numFmtId="0" fontId="0" fillId="0" borderId="16" xfId="0" applyBorder="1" applyAlignment="1"/>
    <xf numFmtId="0" fontId="0" fillId="0" borderId="17" xfId="0" applyBorder="1" applyAlignment="1"/>
    <xf numFmtId="0" fontId="0" fillId="2" borderId="4"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0" fillId="2" borderId="16" xfId="0" applyFill="1" applyBorder="1" applyAlignment="1" applyProtection="1">
      <alignment horizontal="left" vertical="top" wrapText="1"/>
    </xf>
    <xf numFmtId="0" fontId="0" fillId="2" borderId="17" xfId="0" applyFill="1" applyBorder="1" applyAlignment="1" applyProtection="1">
      <alignment horizontal="left" vertical="top" wrapText="1"/>
    </xf>
    <xf numFmtId="0" fontId="0" fillId="0" borderId="19"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7" xfId="0" applyBorder="1" applyAlignment="1" applyProtection="1">
      <alignment horizontal="left" vertical="top" wrapText="1"/>
    </xf>
  </cellXfs>
  <cellStyles count="1">
    <cellStyle name="Normaallaa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workbookViewId="0">
      <selection activeCell="E8" sqref="E8"/>
    </sheetView>
  </sheetViews>
  <sheetFormatPr defaultRowHeight="15" x14ac:dyDescent="0.25"/>
  <cols>
    <col min="1" max="1" width="6.42578125" customWidth="1"/>
    <col min="2" max="2" width="28.7109375" customWidth="1"/>
    <col min="3" max="3" width="37" customWidth="1"/>
    <col min="4" max="4" width="49.5703125" customWidth="1"/>
    <col min="5" max="5" width="20.42578125" customWidth="1"/>
    <col min="6" max="6" width="13.85546875" style="40" customWidth="1"/>
    <col min="7" max="8" width="9.140625" style="40"/>
    <col min="9" max="12" width="9.140625" style="24"/>
  </cols>
  <sheetData>
    <row r="1" spans="1:8" s="24" customFormat="1" x14ac:dyDescent="0.25">
      <c r="A1" s="23"/>
      <c r="B1" s="23"/>
      <c r="C1" s="23"/>
      <c r="D1" s="23"/>
      <c r="E1" s="25"/>
      <c r="F1" s="37"/>
      <c r="G1" s="37"/>
      <c r="H1" s="37"/>
    </row>
    <row r="2" spans="1:8" s="24" customFormat="1" x14ac:dyDescent="0.25">
      <c r="A2" s="23"/>
      <c r="B2" s="23"/>
      <c r="C2" s="23"/>
      <c r="D2" s="23"/>
      <c r="E2" s="25"/>
      <c r="F2" s="28"/>
      <c r="G2" s="28"/>
      <c r="H2" s="28"/>
    </row>
    <row r="3" spans="1:8" s="24" customFormat="1" x14ac:dyDescent="0.25">
      <c r="A3" s="23"/>
      <c r="B3" s="23"/>
      <c r="C3" s="23"/>
      <c r="D3" s="23"/>
      <c r="E3" s="25"/>
      <c r="F3" s="28"/>
      <c r="G3" s="28"/>
      <c r="H3" s="28"/>
    </row>
    <row r="4" spans="1:8" s="24" customFormat="1" ht="15.75" thickBot="1" x14ac:dyDescent="0.3">
      <c r="A4" s="23"/>
      <c r="B4" s="23"/>
      <c r="C4" s="23"/>
      <c r="D4" s="23"/>
      <c r="E4" s="25"/>
      <c r="F4" s="28"/>
      <c r="G4" s="28"/>
      <c r="H4" s="28"/>
    </row>
    <row r="5" spans="1:8" x14ac:dyDescent="0.25">
      <c r="A5" s="19"/>
      <c r="B5" s="51" t="s">
        <v>0</v>
      </c>
      <c r="C5" s="52"/>
      <c r="D5" s="52"/>
      <c r="E5" s="53"/>
      <c r="F5" s="28">
        <f>SUM(E17)+(E16)*(E17*1/3)</f>
        <v>820</v>
      </c>
      <c r="G5" s="28">
        <f>SUM(E15-F5)</f>
        <v>-820</v>
      </c>
      <c r="H5" s="28"/>
    </row>
    <row r="6" spans="1:8" x14ac:dyDescent="0.25">
      <c r="A6" s="19"/>
      <c r="B6" s="54"/>
      <c r="C6" s="55"/>
      <c r="D6" s="55"/>
      <c r="E6" s="56"/>
      <c r="F6" s="28">
        <f>IF(E21&gt;0,E21)+IF(E21&lt;0,0)</f>
        <v>0</v>
      </c>
      <c r="G6" s="28">
        <f>IF(G5&gt;0,G5)+IF(G5&lt;=0,0)</f>
        <v>0</v>
      </c>
      <c r="H6" s="28"/>
    </row>
    <row r="7" spans="1:8" ht="15.75" thickBot="1" x14ac:dyDescent="0.3">
      <c r="A7" s="19"/>
      <c r="B7" s="57"/>
      <c r="C7" s="58"/>
      <c r="D7" s="58"/>
      <c r="E7" s="59"/>
      <c r="F7" s="28">
        <f>IF(E24&gt;E23,E24)+IF(E24&lt;=E23,E23)</f>
        <v>0</v>
      </c>
      <c r="G7" s="28"/>
      <c r="H7" s="28">
        <f>SUM(E17)*(2/3)</f>
        <v>546.66666666666663</v>
      </c>
    </row>
    <row r="8" spans="1:8" x14ac:dyDescent="0.25">
      <c r="A8" s="19"/>
      <c r="B8" s="1" t="s">
        <v>1</v>
      </c>
      <c r="C8" s="2"/>
      <c r="D8" s="3" t="s">
        <v>22</v>
      </c>
      <c r="E8" s="46"/>
      <c r="F8" s="28"/>
      <c r="G8" s="28"/>
      <c r="H8" s="28"/>
    </row>
    <row r="9" spans="1:8" x14ac:dyDescent="0.25">
      <c r="A9" s="19"/>
      <c r="B9" s="20"/>
      <c r="C9" s="5"/>
      <c r="D9" s="21" t="s">
        <v>14</v>
      </c>
      <c r="E9" s="31"/>
      <c r="F9" s="28"/>
      <c r="G9" s="28"/>
      <c r="H9" s="28"/>
    </row>
    <row r="10" spans="1:8" x14ac:dyDescent="0.25">
      <c r="A10" s="19"/>
      <c r="B10" s="20"/>
      <c r="C10" s="5"/>
      <c r="D10" s="21" t="s">
        <v>27</v>
      </c>
      <c r="E10" s="31"/>
      <c r="F10" s="28"/>
      <c r="G10" s="28"/>
      <c r="H10" s="28"/>
    </row>
    <row r="11" spans="1:8" x14ac:dyDescent="0.25">
      <c r="A11" s="19"/>
      <c r="B11" s="20"/>
      <c r="C11" s="5"/>
      <c r="D11" s="21" t="s">
        <v>28</v>
      </c>
      <c r="E11" s="31"/>
      <c r="F11" s="28"/>
      <c r="G11" s="28"/>
      <c r="H11" s="28"/>
    </row>
    <row r="12" spans="1:8" x14ac:dyDescent="0.25">
      <c r="A12" s="19"/>
      <c r="B12" s="20"/>
      <c r="C12" s="5"/>
      <c r="D12" s="21" t="s">
        <v>12</v>
      </c>
      <c r="E12" s="30">
        <f>0.016*E8</f>
        <v>0</v>
      </c>
      <c r="F12" s="28"/>
      <c r="G12" s="28"/>
      <c r="H12" s="28"/>
    </row>
    <row r="13" spans="1:8" x14ac:dyDescent="0.25">
      <c r="A13" s="19"/>
      <c r="B13" s="20"/>
      <c r="C13" s="5"/>
      <c r="D13" s="21" t="s">
        <v>13</v>
      </c>
      <c r="E13" s="22"/>
      <c r="F13" s="28"/>
      <c r="G13" s="28"/>
      <c r="H13" s="28"/>
    </row>
    <row r="14" spans="1:8" x14ac:dyDescent="0.25">
      <c r="A14" s="19"/>
      <c r="B14" s="20"/>
      <c r="C14" s="5"/>
      <c r="D14" s="21" t="s">
        <v>11</v>
      </c>
      <c r="E14" s="30">
        <f>IF(F14&gt;0,F14)+IF(F14&lt;=0,0)</f>
        <v>0</v>
      </c>
      <c r="F14" s="28">
        <f>(E8-E9-E12-E13+E11)*0.2</f>
        <v>0</v>
      </c>
      <c r="G14" s="28"/>
      <c r="H14" s="28"/>
    </row>
    <row r="15" spans="1:8" x14ac:dyDescent="0.25">
      <c r="A15" s="19"/>
      <c r="B15" s="4" t="s">
        <v>18</v>
      </c>
      <c r="C15" s="5"/>
      <c r="D15" s="21" t="s">
        <v>23</v>
      </c>
      <c r="E15" s="30">
        <f>E8+E10+E11-E12-E13-E14</f>
        <v>0</v>
      </c>
      <c r="F15" s="28"/>
      <c r="G15" s="28"/>
      <c r="H15" s="28"/>
    </row>
    <row r="16" spans="1:8" x14ac:dyDescent="0.25">
      <c r="A16" s="19"/>
      <c r="B16" s="4" t="s">
        <v>19</v>
      </c>
      <c r="C16" s="5"/>
      <c r="D16" s="6" t="s">
        <v>2</v>
      </c>
      <c r="E16" s="7"/>
      <c r="F16" s="29">
        <f>SUM(E19-E20)</f>
        <v>-4100</v>
      </c>
      <c r="G16" s="28"/>
      <c r="H16" s="28"/>
    </row>
    <row r="17" spans="1:8" ht="15.75" thickBot="1" x14ac:dyDescent="0.3">
      <c r="A17" s="19"/>
      <c r="B17" s="4" t="s">
        <v>26</v>
      </c>
      <c r="C17" s="5"/>
      <c r="D17" s="8" t="s">
        <v>21</v>
      </c>
      <c r="E17" s="9">
        <v>820</v>
      </c>
      <c r="F17" s="28">
        <f>E19</f>
        <v>0</v>
      </c>
      <c r="G17" s="28">
        <f>IF(F17&gt;0,F17)+IF(F17&lt;=0,0)</f>
        <v>0</v>
      </c>
      <c r="H17" s="28">
        <f>IF(G17&lt;=E20,G17)+IF(G17&gt;E20,E20)</f>
        <v>0</v>
      </c>
    </row>
    <row r="18" spans="1:8" x14ac:dyDescent="0.25">
      <c r="A18" s="19"/>
      <c r="B18" s="45" t="s">
        <v>4</v>
      </c>
      <c r="C18" s="5"/>
      <c r="D18" s="44" t="s">
        <v>15</v>
      </c>
      <c r="E18" s="11">
        <f>F5</f>
        <v>820</v>
      </c>
      <c r="F18" s="28"/>
      <c r="G18" s="28"/>
      <c r="H18" s="28"/>
    </row>
    <row r="19" spans="1:8" x14ac:dyDescent="0.25">
      <c r="A19" s="19"/>
      <c r="B19" s="66" t="s">
        <v>31</v>
      </c>
      <c r="C19" s="67"/>
      <c r="D19" s="47" t="s">
        <v>3</v>
      </c>
      <c r="E19" s="26">
        <f>G6</f>
        <v>0</v>
      </c>
      <c r="F19" s="28"/>
      <c r="G19" s="28"/>
      <c r="H19" s="28"/>
    </row>
    <row r="20" spans="1:8" ht="15" customHeight="1" x14ac:dyDescent="0.25">
      <c r="A20" s="19"/>
      <c r="B20" s="68"/>
      <c r="C20" s="69"/>
      <c r="D20" s="41" t="s">
        <v>5</v>
      </c>
      <c r="E20" s="13">
        <f>SUM(E17*5)</f>
        <v>4100</v>
      </c>
      <c r="F20" s="28"/>
      <c r="G20" s="28"/>
      <c r="H20" s="28"/>
    </row>
    <row r="21" spans="1:8" x14ac:dyDescent="0.25">
      <c r="A21" s="19"/>
      <c r="B21" s="68"/>
      <c r="C21" s="69"/>
      <c r="D21" s="41" t="s">
        <v>6</v>
      </c>
      <c r="E21" s="13">
        <f>IF(F16&gt;0,F16)+IF(F16&lt;=0,0)</f>
        <v>0</v>
      </c>
      <c r="F21" s="28"/>
      <c r="G21" s="28"/>
      <c r="H21" s="28"/>
    </row>
    <row r="22" spans="1:8" x14ac:dyDescent="0.25">
      <c r="A22" s="19"/>
      <c r="B22" s="68"/>
      <c r="C22" s="69"/>
      <c r="D22" s="41" t="s">
        <v>17</v>
      </c>
      <c r="E22" s="13">
        <f>SUM(H17)*(2/3)</f>
        <v>0</v>
      </c>
      <c r="F22" s="28"/>
      <c r="G22" s="28"/>
      <c r="H22" s="28"/>
    </row>
    <row r="23" spans="1:8" x14ac:dyDescent="0.25">
      <c r="A23" s="19"/>
      <c r="B23" s="68"/>
      <c r="C23" s="69"/>
      <c r="D23" s="41" t="s">
        <v>16</v>
      </c>
      <c r="E23" s="13">
        <f>SUM(E22+E21)</f>
        <v>0</v>
      </c>
      <c r="F23" s="28"/>
      <c r="G23" s="28"/>
      <c r="H23" s="28"/>
    </row>
    <row r="24" spans="1:8" ht="15.75" thickBot="1" x14ac:dyDescent="0.3">
      <c r="A24" s="19"/>
      <c r="B24" s="68"/>
      <c r="C24" s="69"/>
      <c r="D24" s="42" t="s">
        <v>7</v>
      </c>
      <c r="E24" s="14">
        <f>SUM(E15)*(2/3)</f>
        <v>0</v>
      </c>
      <c r="F24" s="28"/>
      <c r="G24" s="28"/>
      <c r="H24" s="28"/>
    </row>
    <row r="25" spans="1:8" ht="15.75" thickBot="1" x14ac:dyDescent="0.3">
      <c r="A25" s="19"/>
      <c r="B25" s="68"/>
      <c r="C25" s="69"/>
      <c r="D25" s="43" t="s">
        <v>8</v>
      </c>
      <c r="E25" s="34">
        <f>IF(E24&lt;E23,E24)+IF(E24&gt;=E23,E23)</f>
        <v>0</v>
      </c>
      <c r="F25" s="28"/>
      <c r="G25" s="28"/>
      <c r="H25" s="28"/>
    </row>
    <row r="26" spans="1:8" ht="15.75" thickBot="1" x14ac:dyDescent="0.3">
      <c r="A26" s="19"/>
      <c r="B26" s="70"/>
      <c r="C26" s="71"/>
      <c r="D26" s="44" t="s">
        <v>30</v>
      </c>
      <c r="E26" s="11">
        <f>E15-E25</f>
        <v>0</v>
      </c>
      <c r="F26" s="28"/>
      <c r="G26" s="28"/>
      <c r="H26" s="28"/>
    </row>
    <row r="27" spans="1:8" x14ac:dyDescent="0.25">
      <c r="A27" s="19"/>
      <c r="B27" s="20" t="s">
        <v>9</v>
      </c>
      <c r="C27" s="10"/>
      <c r="D27" s="15"/>
      <c r="E27" s="2"/>
      <c r="F27" s="28"/>
      <c r="G27" s="28"/>
      <c r="H27" s="28"/>
    </row>
    <row r="28" spans="1:8" ht="15" customHeight="1" x14ac:dyDescent="0.25">
      <c r="A28" s="19"/>
      <c r="B28" s="60" t="s">
        <v>25</v>
      </c>
      <c r="C28" s="61"/>
      <c r="D28" s="61"/>
      <c r="E28" s="62"/>
      <c r="F28" s="37"/>
      <c r="G28" s="37"/>
      <c r="H28" s="37"/>
    </row>
    <row r="29" spans="1:8" ht="30.75" customHeight="1" thickBot="1" x14ac:dyDescent="0.3">
      <c r="A29" s="19"/>
      <c r="B29" s="63"/>
      <c r="C29" s="64"/>
      <c r="D29" s="64"/>
      <c r="E29" s="65"/>
      <c r="F29" s="37"/>
      <c r="G29" s="37"/>
      <c r="H29" s="37"/>
    </row>
    <row r="30" spans="1:8" ht="15.75" thickBot="1" x14ac:dyDescent="0.3">
      <c r="A30" s="19"/>
      <c r="B30" s="32"/>
      <c r="C30" s="27"/>
      <c r="D30" s="27"/>
      <c r="E30" s="33"/>
      <c r="F30" s="37"/>
      <c r="G30" s="37"/>
      <c r="H30" s="37"/>
    </row>
    <row r="31" spans="1:8" x14ac:dyDescent="0.25">
      <c r="A31" s="19"/>
      <c r="B31" s="16" t="s">
        <v>10</v>
      </c>
      <c r="C31" s="17"/>
      <c r="D31" s="17"/>
      <c r="E31" s="18"/>
      <c r="F31" s="38"/>
      <c r="G31" s="38"/>
      <c r="H31" s="38"/>
    </row>
    <row r="32" spans="1:8" ht="15" customHeight="1" x14ac:dyDescent="0.25">
      <c r="A32" s="19"/>
      <c r="B32" s="48" t="s">
        <v>20</v>
      </c>
      <c r="C32" s="49"/>
      <c r="D32" s="49"/>
      <c r="E32" s="50"/>
      <c r="F32" s="39"/>
      <c r="G32" s="39"/>
      <c r="H32" s="39"/>
    </row>
    <row r="33" spans="1:8" x14ac:dyDescent="0.25">
      <c r="A33" s="19"/>
      <c r="B33" s="48"/>
      <c r="C33" s="49"/>
      <c r="D33" s="49"/>
      <c r="E33" s="50"/>
      <c r="F33" s="39"/>
      <c r="G33" s="39"/>
      <c r="H33" s="39"/>
    </row>
    <row r="34" spans="1:8" ht="15" customHeight="1" x14ac:dyDescent="0.25">
      <c r="A34" s="19"/>
      <c r="B34" s="48" t="s">
        <v>24</v>
      </c>
      <c r="C34" s="49"/>
      <c r="D34" s="49"/>
      <c r="E34" s="50"/>
      <c r="F34" s="39"/>
      <c r="G34" s="39"/>
      <c r="H34" s="39"/>
    </row>
    <row r="35" spans="1:8" x14ac:dyDescent="0.25">
      <c r="A35" s="19"/>
      <c r="B35" s="48"/>
      <c r="C35" s="49"/>
      <c r="D35" s="49"/>
      <c r="E35" s="50"/>
      <c r="F35" s="39"/>
      <c r="G35" s="39"/>
      <c r="H35" s="39"/>
    </row>
    <row r="36" spans="1:8" ht="15.75" thickBot="1" x14ac:dyDescent="0.3">
      <c r="A36" s="19"/>
      <c r="B36" s="12" t="s">
        <v>29</v>
      </c>
      <c r="C36" s="35"/>
      <c r="D36" s="35"/>
      <c r="E36" s="36"/>
      <c r="F36" s="39"/>
      <c r="G36" s="39"/>
      <c r="H36" s="39"/>
    </row>
    <row r="37" spans="1:8" x14ac:dyDescent="0.25">
      <c r="A37" s="19"/>
      <c r="B37" s="19"/>
      <c r="C37" s="19"/>
      <c r="D37" s="19"/>
      <c r="E37" s="19"/>
      <c r="F37" s="39"/>
      <c r="G37" s="39"/>
      <c r="H37" s="39"/>
    </row>
    <row r="38" spans="1:8" x14ac:dyDescent="0.25">
      <c r="A38" s="19"/>
      <c r="B38" s="19"/>
      <c r="C38" s="19"/>
      <c r="D38" s="19"/>
      <c r="E38" s="19"/>
      <c r="F38" s="39"/>
      <c r="G38" s="39"/>
      <c r="H38" s="39"/>
    </row>
    <row r="39" spans="1:8" x14ac:dyDescent="0.25">
      <c r="A39" s="19"/>
      <c r="B39" s="19"/>
      <c r="C39" s="19"/>
      <c r="D39" s="19"/>
      <c r="E39" s="19"/>
      <c r="F39" s="39"/>
      <c r="G39" s="39"/>
      <c r="H39" s="39"/>
    </row>
    <row r="40" spans="1:8" x14ac:dyDescent="0.25">
      <c r="A40" s="19"/>
      <c r="B40" s="19"/>
      <c r="C40" s="19"/>
      <c r="D40" s="19"/>
      <c r="E40" s="19"/>
      <c r="F40" s="39"/>
      <c r="G40" s="39"/>
      <c r="H40" s="39"/>
    </row>
    <row r="41" spans="1:8" x14ac:dyDescent="0.25">
      <c r="A41" s="19"/>
      <c r="B41" s="19"/>
      <c r="C41" s="19"/>
      <c r="D41" s="19"/>
      <c r="E41" s="19"/>
      <c r="F41" s="39"/>
      <c r="G41" s="39"/>
      <c r="H41" s="39"/>
    </row>
    <row r="42" spans="1:8" x14ac:dyDescent="0.25">
      <c r="A42" s="19"/>
      <c r="B42" s="19"/>
      <c r="C42" s="19"/>
      <c r="D42" s="19"/>
      <c r="E42" s="19"/>
      <c r="F42" s="39"/>
      <c r="G42" s="39"/>
      <c r="H42" s="39"/>
    </row>
    <row r="43" spans="1:8" x14ac:dyDescent="0.25">
      <c r="A43" s="19"/>
      <c r="B43" s="19"/>
      <c r="C43" s="19"/>
      <c r="D43" s="19"/>
      <c r="E43" s="19"/>
      <c r="F43" s="39"/>
      <c r="G43" s="39"/>
      <c r="H43" s="39"/>
    </row>
    <row r="44" spans="1:8" x14ac:dyDescent="0.25">
      <c r="A44" s="19"/>
      <c r="B44" s="19"/>
      <c r="C44" s="19"/>
      <c r="D44" s="19"/>
      <c r="E44" s="19"/>
      <c r="F44" s="39"/>
      <c r="G44" s="39"/>
      <c r="H44" s="39"/>
    </row>
    <row r="45" spans="1:8" x14ac:dyDescent="0.25">
      <c r="A45" s="19"/>
      <c r="B45" s="19"/>
      <c r="C45" s="19"/>
      <c r="D45" s="19"/>
      <c r="E45" s="19"/>
      <c r="F45" s="39"/>
      <c r="G45" s="39"/>
      <c r="H45" s="39"/>
    </row>
    <row r="46" spans="1:8" x14ac:dyDescent="0.25">
      <c r="A46" s="19"/>
      <c r="B46" s="19"/>
      <c r="C46" s="19"/>
      <c r="D46" s="19"/>
      <c r="E46" s="19"/>
      <c r="F46" s="39"/>
      <c r="G46" s="39"/>
      <c r="H46" s="39"/>
    </row>
    <row r="47" spans="1:8" x14ac:dyDescent="0.25">
      <c r="A47" s="19"/>
      <c r="B47" s="19"/>
      <c r="C47" s="19"/>
      <c r="D47" s="19"/>
      <c r="E47" s="19"/>
      <c r="F47" s="39"/>
      <c r="G47" s="39"/>
      <c r="H47" s="39"/>
    </row>
    <row r="48" spans="1:8" x14ac:dyDescent="0.25">
      <c r="A48" s="19"/>
      <c r="B48" s="19"/>
      <c r="C48" s="19"/>
      <c r="D48" s="19"/>
      <c r="E48" s="19"/>
      <c r="F48" s="39"/>
      <c r="G48" s="39"/>
      <c r="H48" s="39"/>
    </row>
    <row r="49" spans="1:8" x14ac:dyDescent="0.25">
      <c r="A49" s="19"/>
      <c r="B49" s="19"/>
      <c r="C49" s="19"/>
      <c r="D49" s="19"/>
      <c r="E49" s="19"/>
      <c r="F49" s="39"/>
      <c r="G49" s="39"/>
      <c r="H49" s="39"/>
    </row>
  </sheetData>
  <sheetProtection password="FD4E" sheet="1" selectLockedCells="1"/>
  <mergeCells count="5">
    <mergeCell ref="B32:E33"/>
    <mergeCell ref="B34:E35"/>
    <mergeCell ref="B5:E7"/>
    <mergeCell ref="B28:E29"/>
    <mergeCell ref="B19:C26"/>
  </mergeCells>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Leht1</vt:lpstr>
      <vt:lpstr>Leht2</vt:lpstr>
      <vt:lpstr>Leht3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Jaan Lõõnik</dc:creator>
  <cp:lastModifiedBy>Jaan Lõõnik</cp:lastModifiedBy>
  <cp:lastPrinted>2015-10-23T12:57:55Z</cp:lastPrinted>
  <dcterms:created xsi:type="dcterms:W3CDTF">2011-05-09T18:50:10Z</dcterms:created>
  <dcterms:modified xsi:type="dcterms:W3CDTF">2024-01-02T08:55:52Z</dcterms:modified>
</cp:coreProperties>
</file>